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1" sheetId="1" r:id="rId1"/>
    <sheet name="2021 Ukupno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8" i="1" l="1"/>
  <c r="G63" i="1"/>
  <c r="G62" i="1" s="1"/>
  <c r="F62" i="1"/>
  <c r="E62" i="1"/>
  <c r="D62" i="1"/>
  <c r="D9" i="2" l="1"/>
  <c r="D7" i="2" l="1"/>
  <c r="D15" i="2" s="1"/>
  <c r="F26" i="1" l="1"/>
  <c r="G7" i="1" l="1"/>
  <c r="G67" i="1" l="1"/>
  <c r="G65" i="1"/>
  <c r="G61" i="1"/>
  <c r="G59" i="1"/>
  <c r="G58" i="1"/>
  <c r="G56" i="1"/>
  <c r="G54" i="1"/>
  <c r="G53" i="1"/>
  <c r="G52" i="1"/>
  <c r="G51" i="1"/>
  <c r="G50" i="1"/>
  <c r="G48" i="1"/>
  <c r="G47" i="1"/>
  <c r="G45" i="1"/>
  <c r="G44" i="1"/>
  <c r="G43" i="1"/>
  <c r="G41" i="1"/>
  <c r="G40" i="1"/>
  <c r="G39" i="1"/>
  <c r="G38" i="1"/>
  <c r="G37" i="1"/>
  <c r="G36" i="1"/>
  <c r="G35" i="1"/>
  <c r="G34" i="1"/>
  <c r="G32" i="1"/>
  <c r="G31" i="1"/>
  <c r="G30" i="1"/>
  <c r="G29" i="1"/>
  <c r="G25" i="1"/>
  <c r="G24" i="1"/>
  <c r="G23" i="1"/>
  <c r="G22" i="1"/>
  <c r="G21" i="1"/>
  <c r="G20" i="1"/>
  <c r="G18" i="1"/>
  <c r="G16" i="1"/>
  <c r="G14" i="1"/>
  <c r="G12" i="1"/>
  <c r="G10" i="1"/>
  <c r="G9" i="1"/>
  <c r="D8" i="1"/>
  <c r="E66" i="1"/>
  <c r="E64" i="1"/>
  <c r="E60" i="1"/>
  <c r="E57" i="1"/>
  <c r="E55" i="1"/>
  <c r="E49" i="1"/>
  <c r="E46" i="1"/>
  <c r="E42" i="1"/>
  <c r="E33" i="1"/>
  <c r="E28" i="1"/>
  <c r="E19" i="1"/>
  <c r="E17" i="1"/>
  <c r="E15" i="1"/>
  <c r="E13" i="1"/>
  <c r="E11" i="1"/>
  <c r="E8" i="1"/>
  <c r="E6" i="1"/>
  <c r="E26" i="1" l="1"/>
  <c r="D66" i="1"/>
  <c r="G66" i="1"/>
  <c r="F66" i="1"/>
  <c r="G64" i="1"/>
  <c r="F64" i="1"/>
  <c r="D64" i="1"/>
  <c r="G60" i="1"/>
  <c r="D60" i="1"/>
  <c r="F60" i="1"/>
  <c r="F57" i="1"/>
  <c r="D57" i="1"/>
  <c r="G57" i="1"/>
  <c r="D55" i="1"/>
  <c r="G55" i="1"/>
  <c r="F55" i="1"/>
  <c r="F49" i="1"/>
  <c r="D49" i="1"/>
  <c r="G49" i="1"/>
  <c r="D46" i="1"/>
  <c r="G46" i="1"/>
  <c r="F46" i="1"/>
  <c r="G42" i="1"/>
  <c r="F42" i="1"/>
  <c r="D42" i="1"/>
  <c r="G33" i="1"/>
  <c r="G68" i="1" s="1"/>
  <c r="F33" i="1"/>
  <c r="D33" i="1"/>
  <c r="D68" i="1" s="1"/>
  <c r="D28" i="1"/>
  <c r="G28" i="1"/>
  <c r="F28" i="1"/>
  <c r="G19" i="1"/>
  <c r="F19" i="1"/>
  <c r="D19" i="1"/>
  <c r="G17" i="1"/>
  <c r="F17" i="1"/>
  <c r="D6" i="1"/>
  <c r="G6" i="1"/>
  <c r="F6" i="1"/>
  <c r="G15" i="1"/>
  <c r="F15" i="1"/>
  <c r="D15" i="1"/>
  <c r="D13" i="1"/>
  <c r="G13" i="1"/>
  <c r="F13" i="1"/>
  <c r="D11" i="1"/>
  <c r="G11" i="1"/>
  <c r="F11" i="1"/>
  <c r="G8" i="1"/>
  <c r="F8" i="1"/>
  <c r="D26" i="1" l="1"/>
  <c r="E69" i="1"/>
  <c r="D69" i="1"/>
  <c r="G26" i="1"/>
  <c r="G69" i="1" s="1"/>
  <c r="F68" i="1"/>
  <c r="F69" i="1" s="1"/>
</calcChain>
</file>

<file path=xl/sharedStrings.xml><?xml version="1.0" encoding="utf-8"?>
<sst xmlns="http://schemas.openxmlformats.org/spreadsheetml/2006/main" count="106" uniqueCount="100">
  <si>
    <t>Економска класифик.</t>
  </si>
  <si>
    <t>Опис</t>
  </si>
  <si>
    <t>Остали трошкови</t>
  </si>
  <si>
    <t>Социјални доприноси на терет послодавца</t>
  </si>
  <si>
    <t>Допринос за ПИО</t>
  </si>
  <si>
    <t>Допринос за здравствено осигурање</t>
  </si>
  <si>
    <t>Накнаде у натури</t>
  </si>
  <si>
    <t>Социјална давања запосленима</t>
  </si>
  <si>
    <t>Помоћ у медицинском лечењу запосленог</t>
  </si>
  <si>
    <t>Трошкови превоза на посао и са посла</t>
  </si>
  <si>
    <t>Награде, бонуси и остали посебни расходи</t>
  </si>
  <si>
    <t>Награде запосленима и остали посебни расходи</t>
  </si>
  <si>
    <t>Стални трошкови</t>
  </si>
  <si>
    <t>Трошкови платног промета</t>
  </si>
  <si>
    <t>Енергетске услуге</t>
  </si>
  <si>
    <t>Комуналне услуге</t>
  </si>
  <si>
    <t xml:space="preserve">Услуге комуникација </t>
  </si>
  <si>
    <t>Трошкови осигурања</t>
  </si>
  <si>
    <t>Укупно за програмску активност 0001</t>
  </si>
  <si>
    <t>Трошкови путовања</t>
  </si>
  <si>
    <t>Трошкови службених путовања у земљи</t>
  </si>
  <si>
    <t>Трошкови службеног путовања у иностранство</t>
  </si>
  <si>
    <t>Трошкови путовања у оквиру редовног рада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</si>
  <si>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</si>
  <si>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</si>
  <si>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</si>
  <si>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</si>
  <si>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</si>
  <si>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</si>
  <si>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</si>
  <si>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</si>
  <si>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</si>
  <si>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</si>
  <si>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Услуге образовања, културе и спорта</t>
  </si>
  <si>
    <t xml:space="preserve">Усл.очувања животне средине, науке </t>
  </si>
  <si>
    <t>Остале специјализоване услуге</t>
  </si>
  <si>
    <t>Текуће поправке и одржавање</t>
  </si>
  <si>
    <t>Текуће поправке и одржавање зграда и објек.</t>
  </si>
  <si>
    <t>Текуће поправке и одржавање опреме</t>
  </si>
  <si>
    <t>Материјал</t>
  </si>
  <si>
    <t>Административни материјал</t>
  </si>
  <si>
    <t>Материјал за усавршавање запослених</t>
  </si>
  <si>
    <t>Материјал за образовање, културу и спорт</t>
  </si>
  <si>
    <t>Материјал за одрж. хигијене и угоститељство</t>
  </si>
  <si>
    <t>Материјал за посебне намене</t>
  </si>
  <si>
    <t>Остале дотације и трансфери</t>
  </si>
  <si>
    <t>Остале текуће дотације и трансфери</t>
  </si>
  <si>
    <t>Порези, обавезне таксе, казне и пенали</t>
  </si>
  <si>
    <t>Остали порези</t>
  </si>
  <si>
    <t>Обавезне таксе</t>
  </si>
  <si>
    <t>Новчане казне и пенали по решењу судова</t>
  </si>
  <si>
    <t>Машине и опрема</t>
  </si>
  <si>
    <t>Административна опрема</t>
  </si>
  <si>
    <t>Плате,  додаци и накнаде запослених (зараде)</t>
  </si>
  <si>
    <t xml:space="preserve">Плате,  додаци и накнаде запослених </t>
  </si>
  <si>
    <t>Накнада трошкова за запослене</t>
  </si>
  <si>
    <t>К У Л Т У Р Н О   О Б Р А З О В Н И   Ц Е Н Т А Р " Т О П Л И Ц А "</t>
  </si>
  <si>
    <t>Шифра</t>
  </si>
  <si>
    <t xml:space="preserve">Буџет општине </t>
  </si>
  <si>
    <t xml:space="preserve">Сопствена средства
 </t>
  </si>
  <si>
    <t xml:space="preserve">НЗС Јавни радови
 </t>
  </si>
  <si>
    <t>1201-0001</t>
  </si>
  <si>
    <t>Програм 13 - Развој културе</t>
  </si>
  <si>
    <t>Укупнo za програм 13</t>
  </si>
  <si>
    <t>___________________</t>
  </si>
  <si>
    <t>1201-0002</t>
  </si>
  <si>
    <t>Укупно за програмску активност 0002</t>
  </si>
  <si>
    <t>Програм 13 - Јачање културне продукције и уметничког стрваралаштва</t>
  </si>
  <si>
    <t xml:space="preserve">                                      КУЛТУРНО ОБРАЗОВНИ ЦЕНТАР "ТОПЛИЦА" ПРОКУПЉЕ</t>
  </si>
  <si>
    <t xml:space="preserve">                                         (Индиректни корисник буџетских средстава)</t>
  </si>
  <si>
    <t>Конто</t>
  </si>
  <si>
    <t>ОПИС</t>
  </si>
  <si>
    <t>Културно образовни центар"Топлица"</t>
  </si>
  <si>
    <t>I</t>
  </si>
  <si>
    <t xml:space="preserve">Приходи из буџета </t>
  </si>
  <si>
    <t>Приходи из буџета  града Прокупља</t>
  </si>
  <si>
    <t>II</t>
  </si>
  <si>
    <t>Приходи од продаје добара и услуга</t>
  </si>
  <si>
    <t>Приходи од стручног оспособљавања</t>
  </si>
  <si>
    <t>Приходи од издавања пословног простора</t>
  </si>
  <si>
    <t>Остали приходи</t>
  </si>
  <si>
    <t>IV</t>
  </si>
  <si>
    <t>УКУПНИ ПРИХОДИ  I+II</t>
  </si>
  <si>
    <t>Приходи од издавања уверења</t>
  </si>
  <si>
    <t>Укупно за  2021. годину</t>
  </si>
  <si>
    <t>Стручне услуге</t>
  </si>
  <si>
    <t xml:space="preserve">                                             ФИНАНСИЈСКИ ПЛАН ПРИХОДА ЗА 2021. ГОДИНУ</t>
  </si>
  <si>
    <t>Укупни приходи 2021.</t>
  </si>
  <si>
    <t>У Прокупљу,</t>
  </si>
  <si>
    <t>в.д. директор</t>
  </si>
  <si>
    <t>Нематеријална имовина</t>
  </si>
  <si>
    <t>Нематеријална имовина - лиценце</t>
  </si>
  <si>
    <t>Капитално одржавање зграда и објеката</t>
  </si>
  <si>
    <t>Зграде и грађевински објекти</t>
  </si>
  <si>
    <t>Усаглашени финансијски план за 2021. годину по одлуци о измени одлуке  буџету града Прокупља број 400-496/20210-04</t>
  </si>
  <si>
    <t>Трансфери од НСЗ-јавни радови</t>
  </si>
  <si>
    <t xml:space="preserve"> Бојан Миленковић</t>
  </si>
  <si>
    <t>Обрадио</t>
  </si>
  <si>
    <t>Биљана Милутиновић</t>
  </si>
  <si>
    <t>У Прокупљу, 07.07.2021.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</si>
</sst>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5" xfId="0" applyFont="1" applyBorder="1" applyAlignment="1">
      <alignment horizontal="center"/>
    </xf>
    <xf numFmtId="4" fontId="1" fillId="0" borderId="6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" fillId="0" borderId="6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8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0" xfId="1" applyFont="1"/>
    <xf numFmtId="0" fontId="6" fillId="0" borderId="0" xfId="1" applyFont="1"/>
    <xf numFmtId="0" fontId="7" fillId="0" borderId="1" xfId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8" fillId="0" borderId="1" xfId="1" applyFont="1" applyBorder="1"/>
    <xf numFmtId="0" fontId="9" fillId="0" borderId="1" xfId="1" applyFont="1" applyBorder="1"/>
    <xf numFmtId="0" fontId="4" fillId="0" borderId="1" xfId="1" applyBorder="1"/>
    <xf numFmtId="0" fontId="9" fillId="0" borderId="1" xfId="1" applyFont="1" applyBorder="1" applyAlignment="1">
      <alignment horizontal="center"/>
    </xf>
    <xf numFmtId="0" fontId="7" fillId="0" borderId="1" xfId="1" applyFont="1" applyBorder="1"/>
    <xf numFmtId="0" fontId="4" fillId="0" borderId="1" xfId="1" applyFont="1" applyBorder="1"/>
    <xf numFmtId="0" fontId="4" fillId="0" borderId="1" xfId="1" applyBorder="1" applyAlignment="1">
      <alignment horizontal="justify" vertical="justify"/>
    </xf>
    <xf numFmtId="0" fontId="7" fillId="0" borderId="1" xfId="1" applyFont="1" applyBorder="1" applyAlignment="1">
      <alignment horizontal="justify" vertical="justify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justify"/>
    </xf>
    <xf numFmtId="4" fontId="7" fillId="0" borderId="1" xfId="1" applyNumberFormat="1" applyFont="1" applyBorder="1"/>
    <xf numFmtId="4" fontId="4" fillId="0" borderId="1" xfId="1" applyNumberFormat="1" applyBorder="1"/>
    <xf numFmtId="4" fontId="7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58" workbookViewId="0">
      <selection activeCell="A70" sqref="A70"/>
    </sheetView>
  </sheetViews>
  <sheetFormatPr defaultRowHeight="15" x14ac:dyDescent="0.25"/>
  <cols>
    <col min="1" max="2" width="10.7109375" customWidth="1"/>
    <col min="3" max="3" width="45.7109375" customWidth="1"/>
    <col min="4" max="4" width="14.28515625" style="2" bestFit="1" customWidth="1"/>
    <col min="5" max="5" width="13.7109375" customWidth="1"/>
    <col min="6" max="6" width="13.140625" bestFit="1" customWidth="1"/>
    <col min="7" max="7" width="14.28515625" bestFit="1" customWidth="1"/>
  </cols>
  <sheetData>
    <row r="1" spans="1:7" ht="18.75" x14ac:dyDescent="0.3">
      <c r="A1" s="53" t="s">
        <v>56</v>
      </c>
      <c r="B1" s="53"/>
      <c r="C1" s="53"/>
      <c r="D1" s="53"/>
      <c r="E1" s="53"/>
      <c r="F1" s="53"/>
      <c r="G1" s="53"/>
    </row>
    <row r="2" spans="1:7" ht="15.75" thickBot="1" x14ac:dyDescent="0.3">
      <c r="A2" s="57" t="s">
        <v>94</v>
      </c>
      <c r="B2" s="57"/>
      <c r="C2" s="57"/>
      <c r="D2" s="57"/>
      <c r="E2" s="57"/>
      <c r="F2" s="57"/>
      <c r="G2" s="57"/>
    </row>
    <row r="3" spans="1:7" ht="50.1" customHeight="1" x14ac:dyDescent="0.25">
      <c r="A3" s="48" t="s">
        <v>57</v>
      </c>
      <c r="B3" s="49" t="s">
        <v>0</v>
      </c>
      <c r="C3" s="50" t="s">
        <v>1</v>
      </c>
      <c r="D3" s="20" t="s">
        <v>58</v>
      </c>
      <c r="E3" s="20" t="s">
        <v>59</v>
      </c>
      <c r="F3" s="20" t="s">
        <v>60</v>
      </c>
      <c r="G3" s="51" t="s">
        <v>84</v>
      </c>
    </row>
    <row r="4" spans="1:7" x14ac:dyDescent="0.25">
      <c r="A4" s="9">
        <v>3</v>
      </c>
      <c r="B4" s="4">
        <v>2</v>
      </c>
      <c r="C4" s="4">
        <v>4</v>
      </c>
      <c r="D4" s="21">
        <v>6</v>
      </c>
      <c r="E4" s="22">
        <v>8</v>
      </c>
      <c r="F4" s="22">
        <v>8</v>
      </c>
      <c r="G4" s="10">
        <v>9</v>
      </c>
    </row>
    <row r="5" spans="1:7" ht="30" customHeight="1" x14ac:dyDescent="0.25">
      <c r="A5" s="11" t="s">
        <v>61</v>
      </c>
      <c r="B5" s="3"/>
      <c r="C5" s="7" t="s">
        <v>62</v>
      </c>
      <c r="D5" s="21"/>
      <c r="E5" s="23"/>
      <c r="F5" s="23"/>
      <c r="G5" s="12"/>
    </row>
    <row r="6" spans="1:7" s="6" customFormat="1" x14ac:dyDescent="0.25">
      <c r="A6" s="13"/>
      <c r="B6" s="5">
        <v>411000</v>
      </c>
      <c r="C6" s="5" t="s">
        <v>53</v>
      </c>
      <c r="D6" s="24">
        <f>D7</f>
        <v>4992750</v>
      </c>
      <c r="E6" s="24">
        <f>E7</f>
        <v>0</v>
      </c>
      <c r="F6" s="24">
        <f>F7</f>
        <v>0</v>
      </c>
      <c r="G6" s="14">
        <f>G7</f>
        <v>4992750</v>
      </c>
    </row>
    <row r="7" spans="1:7" x14ac:dyDescent="0.25">
      <c r="A7" s="11"/>
      <c r="B7" s="1">
        <v>411100</v>
      </c>
      <c r="C7" s="1" t="s">
        <v>54</v>
      </c>
      <c r="D7" s="25">
        <v>4992750</v>
      </c>
      <c r="E7" s="26"/>
      <c r="F7" s="26"/>
      <c r="G7" s="15">
        <f>D7+E7+F7</f>
        <v>4992750</v>
      </c>
    </row>
    <row r="8" spans="1:7" s="6" customFormat="1" x14ac:dyDescent="0.25">
      <c r="A8" s="13"/>
      <c r="B8" s="5">
        <v>412000</v>
      </c>
      <c r="C8" s="5" t="s">
        <v>3</v>
      </c>
      <c r="D8" s="27">
        <f>D9+D10</f>
        <v>850500</v>
      </c>
      <c r="E8" s="24">
        <f>SUM(E9:E10)</f>
        <v>80000</v>
      </c>
      <c r="F8" s="24">
        <f>SUM(F9:F10)</f>
        <v>0</v>
      </c>
      <c r="G8" s="14">
        <f>SUM(G9:G10)</f>
        <v>930500</v>
      </c>
    </row>
    <row r="9" spans="1:7" x14ac:dyDescent="0.25">
      <c r="A9" s="11"/>
      <c r="B9" s="1">
        <v>412100</v>
      </c>
      <c r="C9" s="1" t="s">
        <v>4</v>
      </c>
      <c r="D9" s="25">
        <v>577500</v>
      </c>
      <c r="E9" s="26">
        <v>60000</v>
      </c>
      <c r="F9" s="26"/>
      <c r="G9" s="15">
        <f>D9+E9+F9</f>
        <v>637500</v>
      </c>
    </row>
    <row r="10" spans="1:7" x14ac:dyDescent="0.25">
      <c r="A10" s="11"/>
      <c r="B10" s="1">
        <v>412200</v>
      </c>
      <c r="C10" s="1" t="s">
        <v>5</v>
      </c>
      <c r="D10" s="25">
        <v>273000</v>
      </c>
      <c r="E10" s="26">
        <v>20000</v>
      </c>
      <c r="F10" s="26"/>
      <c r="G10" s="15">
        <f>D10+E10+F10</f>
        <v>293000</v>
      </c>
    </row>
    <row r="11" spans="1:7" s="6" customFormat="1" x14ac:dyDescent="0.25">
      <c r="A11" s="13"/>
      <c r="B11" s="5">
        <v>413000</v>
      </c>
      <c r="C11" s="5" t="s">
        <v>6</v>
      </c>
      <c r="D11" s="24">
        <f>D12</f>
        <v>0</v>
      </c>
      <c r="E11" s="24">
        <f>E12</f>
        <v>20000</v>
      </c>
      <c r="F11" s="24">
        <f>F12</f>
        <v>0</v>
      </c>
      <c r="G11" s="14">
        <f>G12</f>
        <v>20000</v>
      </c>
    </row>
    <row r="12" spans="1:7" x14ac:dyDescent="0.25">
      <c r="A12" s="11"/>
      <c r="B12" s="1">
        <v>413100</v>
      </c>
      <c r="C12" s="1" t="s">
        <v>6</v>
      </c>
      <c r="D12" s="25">
        <v>0</v>
      </c>
      <c r="E12" s="26">
        <v>20000</v>
      </c>
      <c r="F12" s="26"/>
      <c r="G12" s="15">
        <f>D12+E12+F12</f>
        <v>20000</v>
      </c>
    </row>
    <row r="13" spans="1:7" s="6" customFormat="1" x14ac:dyDescent="0.25">
      <c r="A13" s="13"/>
      <c r="B13" s="5">
        <v>414000</v>
      </c>
      <c r="C13" s="5" t="s">
        <v>7</v>
      </c>
      <c r="D13" s="24">
        <f>D14</f>
        <v>0</v>
      </c>
      <c r="E13" s="24">
        <f>E14</f>
        <v>50000</v>
      </c>
      <c r="F13" s="24">
        <f>F14</f>
        <v>0</v>
      </c>
      <c r="G13" s="14">
        <f>G14</f>
        <v>50000</v>
      </c>
    </row>
    <row r="14" spans="1:7" x14ac:dyDescent="0.25">
      <c r="A14" s="11"/>
      <c r="B14" s="1">
        <v>414400</v>
      </c>
      <c r="C14" s="1" t="s">
        <v>8</v>
      </c>
      <c r="D14" s="25">
        <v>0</v>
      </c>
      <c r="E14" s="26">
        <v>50000</v>
      </c>
      <c r="F14" s="26"/>
      <c r="G14" s="15">
        <f>D14+E14+F14</f>
        <v>50000</v>
      </c>
    </row>
    <row r="15" spans="1:7" s="6" customFormat="1" x14ac:dyDescent="0.25">
      <c r="A15" s="13"/>
      <c r="B15" s="5">
        <v>415000</v>
      </c>
      <c r="C15" s="5" t="s">
        <v>55</v>
      </c>
      <c r="D15" s="27">
        <f>D16</f>
        <v>690000</v>
      </c>
      <c r="E15" s="27">
        <f t="shared" ref="E15:G15" si="0">E16</f>
        <v>0</v>
      </c>
      <c r="F15" s="27">
        <f t="shared" si="0"/>
        <v>0</v>
      </c>
      <c r="G15" s="16">
        <f t="shared" si="0"/>
        <v>690000</v>
      </c>
    </row>
    <row r="16" spans="1:7" x14ac:dyDescent="0.25">
      <c r="A16" s="11"/>
      <c r="B16" s="1">
        <v>415100</v>
      </c>
      <c r="C16" s="1" t="s">
        <v>9</v>
      </c>
      <c r="D16" s="25">
        <v>690000</v>
      </c>
      <c r="E16" s="26">
        <v>0</v>
      </c>
      <c r="F16" s="26">
        <v>0</v>
      </c>
      <c r="G16" s="15">
        <f>D16+E16+F16</f>
        <v>690000</v>
      </c>
    </row>
    <row r="17" spans="1:7" s="6" customFormat="1" x14ac:dyDescent="0.25">
      <c r="A17" s="13"/>
      <c r="B17" s="5">
        <v>416000</v>
      </c>
      <c r="C17" s="5" t="s">
        <v>10</v>
      </c>
      <c r="D17" s="27">
        <v>0</v>
      </c>
      <c r="E17" s="24">
        <f>E18</f>
        <v>100000</v>
      </c>
      <c r="F17" s="24">
        <f>F18</f>
        <v>0</v>
      </c>
      <c r="G17" s="14">
        <f>G18</f>
        <v>100000</v>
      </c>
    </row>
    <row r="18" spans="1:7" x14ac:dyDescent="0.25">
      <c r="A18" s="11"/>
      <c r="B18" s="1">
        <v>416100</v>
      </c>
      <c r="C18" s="1" t="s">
        <v>11</v>
      </c>
      <c r="D18" s="25">
        <v>0</v>
      </c>
      <c r="E18" s="26">
        <v>100000</v>
      </c>
      <c r="F18" s="26"/>
      <c r="G18" s="15">
        <f>D18+E18+F18</f>
        <v>100000</v>
      </c>
    </row>
    <row r="19" spans="1:7" s="6" customFormat="1" x14ac:dyDescent="0.25">
      <c r="A19" s="13"/>
      <c r="B19" s="5">
        <v>421000</v>
      </c>
      <c r="C19" s="5" t="s">
        <v>12</v>
      </c>
      <c r="D19" s="27">
        <f>D20+D21+D22+D23+D24+D25</f>
        <v>12000</v>
      </c>
      <c r="E19" s="27">
        <f t="shared" ref="E19" si="1">E20+E21+E22+E23+E24+E25</f>
        <v>420000</v>
      </c>
      <c r="F19" s="27">
        <f t="shared" ref="F19:G19" si="2">F20+F21+F22+F23+F24+F25</f>
        <v>0</v>
      </c>
      <c r="G19" s="16">
        <f t="shared" si="2"/>
        <v>432000</v>
      </c>
    </row>
    <row r="20" spans="1:7" x14ac:dyDescent="0.25">
      <c r="A20" s="11"/>
      <c r="B20" s="1">
        <v>422100</v>
      </c>
      <c r="C20" s="1" t="s">
        <v>13</v>
      </c>
      <c r="D20" s="25">
        <v>12000</v>
      </c>
      <c r="E20" s="26">
        <v>10000</v>
      </c>
      <c r="F20" s="26">
        <v>0</v>
      </c>
      <c r="G20" s="15">
        <f t="shared" ref="G20:G25" si="3">D20+E20+F20</f>
        <v>22000</v>
      </c>
    </row>
    <row r="21" spans="1:7" x14ac:dyDescent="0.25">
      <c r="A21" s="11"/>
      <c r="B21" s="1">
        <v>421200</v>
      </c>
      <c r="C21" s="1" t="s">
        <v>14</v>
      </c>
      <c r="D21" s="25">
        <v>0</v>
      </c>
      <c r="E21" s="26">
        <v>150000</v>
      </c>
      <c r="F21" s="26">
        <v>0</v>
      </c>
      <c r="G21" s="15">
        <f t="shared" si="3"/>
        <v>150000</v>
      </c>
    </row>
    <row r="22" spans="1:7" x14ac:dyDescent="0.25">
      <c r="A22" s="11"/>
      <c r="B22" s="1">
        <v>421300</v>
      </c>
      <c r="C22" s="1" t="s">
        <v>15</v>
      </c>
      <c r="D22" s="25">
        <v>0</v>
      </c>
      <c r="E22" s="26">
        <v>120000</v>
      </c>
      <c r="F22" s="26">
        <v>0</v>
      </c>
      <c r="G22" s="15">
        <f t="shared" si="3"/>
        <v>120000</v>
      </c>
    </row>
    <row r="23" spans="1:7" x14ac:dyDescent="0.25">
      <c r="A23" s="11"/>
      <c r="B23" s="1">
        <v>421400</v>
      </c>
      <c r="C23" s="1" t="s">
        <v>16</v>
      </c>
      <c r="D23" s="25">
        <v>0</v>
      </c>
      <c r="E23" s="26">
        <v>120000</v>
      </c>
      <c r="F23" s="26">
        <v>0</v>
      </c>
      <c r="G23" s="15">
        <f t="shared" si="3"/>
        <v>120000</v>
      </c>
    </row>
    <row r="24" spans="1:7" x14ac:dyDescent="0.25">
      <c r="A24" s="11"/>
      <c r="B24" s="1">
        <v>421500</v>
      </c>
      <c r="C24" s="1" t="s">
        <v>17</v>
      </c>
      <c r="D24" s="25">
        <v>0</v>
      </c>
      <c r="E24" s="26">
        <v>10000</v>
      </c>
      <c r="F24" s="26">
        <v>0</v>
      </c>
      <c r="G24" s="15">
        <f t="shared" si="3"/>
        <v>10000</v>
      </c>
    </row>
    <row r="25" spans="1:7" x14ac:dyDescent="0.25">
      <c r="A25" s="11"/>
      <c r="B25" s="1">
        <v>421900</v>
      </c>
      <c r="C25" s="1" t="s">
        <v>2</v>
      </c>
      <c r="D25" s="25">
        <v>0</v>
      </c>
      <c r="E25" s="26">
        <v>10000</v>
      </c>
      <c r="F25" s="26">
        <v>0</v>
      </c>
      <c r="G25" s="15">
        <f t="shared" si="3"/>
        <v>10000</v>
      </c>
    </row>
    <row r="26" spans="1:7" s="6" customFormat="1" ht="27" customHeight="1" x14ac:dyDescent="0.25">
      <c r="A26" s="13"/>
      <c r="B26" s="5"/>
      <c r="C26" s="30" t="s">
        <v>18</v>
      </c>
      <c r="D26" s="28">
        <f>D6+D8+D11+D13+D15+D17+D19</f>
        <v>6545250</v>
      </c>
      <c r="E26" s="28">
        <f>E6+E8+E11+E13+E15+E17+E19</f>
        <v>670000</v>
      </c>
      <c r="F26" s="28">
        <f>F6+F8+F11+F13+F15+F17+F19</f>
        <v>0</v>
      </c>
      <c r="G26" s="28">
        <f>G6+G8+G11+G13+G15+G17+G19</f>
        <v>7215250</v>
      </c>
    </row>
    <row r="27" spans="1:7" ht="30" customHeight="1" x14ac:dyDescent="0.25">
      <c r="A27" s="11" t="s">
        <v>65</v>
      </c>
      <c r="B27" s="54" t="s">
        <v>67</v>
      </c>
      <c r="C27" s="55"/>
      <c r="D27" s="55"/>
      <c r="E27" s="55"/>
      <c r="F27" s="55"/>
      <c r="G27" s="56"/>
    </row>
    <row r="28" spans="1:7" s="6" customFormat="1" x14ac:dyDescent="0.25">
      <c r="A28" s="13"/>
      <c r="B28" s="5">
        <v>422000</v>
      </c>
      <c r="C28" s="5" t="s">
        <v>19</v>
      </c>
      <c r="D28" s="24">
        <f t="shared" ref="D28" si="4">D29+D30+D31+D32</f>
        <v>0</v>
      </c>
      <c r="E28" s="24">
        <f>E29+E30+E31+E32</f>
        <v>70000</v>
      </c>
      <c r="F28" s="24">
        <f>F29+F30+F31+F32</f>
        <v>0</v>
      </c>
      <c r="G28" s="14">
        <f>G29+G30+G31+G32</f>
        <v>70000</v>
      </c>
    </row>
    <row r="29" spans="1:7" x14ac:dyDescent="0.25">
      <c r="A29" s="11"/>
      <c r="B29" s="1">
        <v>422100</v>
      </c>
      <c r="C29" s="1" t="s">
        <v>20</v>
      </c>
      <c r="D29" s="25">
        <v>0</v>
      </c>
      <c r="E29" s="26">
        <v>40000</v>
      </c>
      <c r="F29" s="26">
        <v>0</v>
      </c>
      <c r="G29" s="15">
        <f t="shared" ref="G29:G32" si="5">D29+E29+F29</f>
        <v>40000</v>
      </c>
    </row>
    <row r="30" spans="1:7" x14ac:dyDescent="0.25">
      <c r="A30" s="11"/>
      <c r="B30" s="1">
        <v>422200</v>
      </c>
      <c r="C30" s="1" t="s">
        <v>21</v>
      </c>
      <c r="D30" s="25">
        <v>0</v>
      </c>
      <c r="E30" s="26">
        <v>10000</v>
      </c>
      <c r="F30" s="26">
        <v>0</v>
      </c>
      <c r="G30" s="15">
        <f t="shared" si="5"/>
        <v>10000</v>
      </c>
    </row>
    <row r="31" spans="1:7" x14ac:dyDescent="0.25">
      <c r="A31" s="11"/>
      <c r="B31" s="1">
        <v>422300</v>
      </c>
      <c r="C31" s="1" t="s">
        <v>22</v>
      </c>
      <c r="D31" s="25">
        <v>0</v>
      </c>
      <c r="E31" s="26">
        <v>10000</v>
      </c>
      <c r="F31" s="26">
        <v>0</v>
      </c>
      <c r="G31" s="15">
        <f t="shared" si="5"/>
        <v>10000</v>
      </c>
    </row>
    <row r="32" spans="1:7" x14ac:dyDescent="0.25">
      <c r="A32" s="11"/>
      <c r="B32" s="1">
        <v>422900</v>
      </c>
      <c r="C32" s="1" t="s">
        <v>23</v>
      </c>
      <c r="D32" s="25">
        <v>0</v>
      </c>
      <c r="E32" s="26">
        <v>10000</v>
      </c>
      <c r="F32" s="26">
        <v>0</v>
      </c>
      <c r="G32" s="15">
        <f t="shared" si="5"/>
        <v>10000</v>
      </c>
    </row>
    <row r="33" spans="1:7" s="6" customFormat="1" x14ac:dyDescent="0.25">
      <c r="A33" s="13"/>
      <c r="B33" s="5">
        <v>423000</v>
      </c>
      <c r="C33" s="5" t="s">
        <v>24</v>
      </c>
      <c r="D33" s="27">
        <f>SUM(D34:D41)</f>
        <v>940000</v>
      </c>
      <c r="E33" s="27">
        <f t="shared" ref="E33" si="6">SUM(E34:E41)</f>
        <v>320000</v>
      </c>
      <c r="F33" s="27">
        <f t="shared" ref="F33:G33" si="7">SUM(F34:F41)</f>
        <v>1500000</v>
      </c>
      <c r="G33" s="16">
        <f t="shared" si="7"/>
        <v>2760000</v>
      </c>
    </row>
    <row r="34" spans="1:7" x14ac:dyDescent="0.25">
      <c r="A34" s="11"/>
      <c r="B34" s="1">
        <v>423100</v>
      </c>
      <c r="C34" s="1" t="s">
        <v>25</v>
      </c>
      <c r="D34" s="25">
        <v>0</v>
      </c>
      <c r="E34" s="26">
        <v>30000</v>
      </c>
      <c r="F34" s="26">
        <v>0</v>
      </c>
      <c r="G34" s="15">
        <f t="shared" ref="G34:G41" si="8">D34+E34+F34</f>
        <v>30000</v>
      </c>
    </row>
    <row r="35" spans="1:7" x14ac:dyDescent="0.25">
      <c r="A35" s="11"/>
      <c r="B35" s="1">
        <v>423200</v>
      </c>
      <c r="C35" s="1" t="s">
        <v>26</v>
      </c>
      <c r="D35" s="25">
        <v>0</v>
      </c>
      <c r="E35" s="26">
        <v>80000</v>
      </c>
      <c r="F35" s="26">
        <v>0</v>
      </c>
      <c r="G35" s="15">
        <f t="shared" si="8"/>
        <v>80000</v>
      </c>
    </row>
    <row r="36" spans="1:7" x14ac:dyDescent="0.25">
      <c r="A36" s="11"/>
      <c r="B36" s="1">
        <v>423300</v>
      </c>
      <c r="C36" s="1" t="s">
        <v>27</v>
      </c>
      <c r="D36" s="25">
        <v>0</v>
      </c>
      <c r="E36" s="26">
        <v>50000</v>
      </c>
      <c r="F36" s="26">
        <v>0</v>
      </c>
      <c r="G36" s="15">
        <f t="shared" si="8"/>
        <v>50000</v>
      </c>
    </row>
    <row r="37" spans="1:7" x14ac:dyDescent="0.25">
      <c r="A37" s="11"/>
      <c r="B37" s="1">
        <v>423400</v>
      </c>
      <c r="C37" s="1" t="s">
        <v>28</v>
      </c>
      <c r="D37" s="25">
        <v>0</v>
      </c>
      <c r="E37" s="26">
        <v>20000</v>
      </c>
      <c r="F37" s="26">
        <v>0</v>
      </c>
      <c r="G37" s="15">
        <f t="shared" si="8"/>
        <v>20000</v>
      </c>
    </row>
    <row r="38" spans="1:7" x14ac:dyDescent="0.25">
      <c r="A38" s="11"/>
      <c r="B38" s="1">
        <v>423500</v>
      </c>
      <c r="C38" s="1" t="s">
        <v>85</v>
      </c>
      <c r="D38" s="25">
        <v>940000</v>
      </c>
      <c r="E38" s="26">
        <v>10000</v>
      </c>
      <c r="F38" s="26">
        <v>0</v>
      </c>
      <c r="G38" s="15">
        <f t="shared" si="8"/>
        <v>950000</v>
      </c>
    </row>
    <row r="39" spans="1:7" x14ac:dyDescent="0.25">
      <c r="A39" s="11"/>
      <c r="B39" s="1">
        <v>423600</v>
      </c>
      <c r="C39" s="1" t="s">
        <v>29</v>
      </c>
      <c r="D39" s="25">
        <v>0</v>
      </c>
      <c r="E39" s="26">
        <v>20000</v>
      </c>
      <c r="F39" s="26">
        <v>0</v>
      </c>
      <c r="G39" s="15">
        <f t="shared" si="8"/>
        <v>20000</v>
      </c>
    </row>
    <row r="40" spans="1:7" x14ac:dyDescent="0.25">
      <c r="A40" s="11"/>
      <c r="B40" s="1">
        <v>423700</v>
      </c>
      <c r="C40" s="1" t="s">
        <v>30</v>
      </c>
      <c r="D40" s="25">
        <v>0</v>
      </c>
      <c r="E40" s="26">
        <v>30000</v>
      </c>
      <c r="F40" s="26">
        <v>0</v>
      </c>
      <c r="G40" s="15">
        <f t="shared" si="8"/>
        <v>30000</v>
      </c>
    </row>
    <row r="41" spans="1:7" x14ac:dyDescent="0.25">
      <c r="A41" s="11"/>
      <c r="B41" s="1">
        <v>423900</v>
      </c>
      <c r="C41" s="1" t="s">
        <v>31</v>
      </c>
      <c r="D41" s="25">
        <v>0</v>
      </c>
      <c r="E41" s="26">
        <v>80000</v>
      </c>
      <c r="F41" s="26">
        <v>1500000</v>
      </c>
      <c r="G41" s="15">
        <f t="shared" si="8"/>
        <v>1580000</v>
      </c>
    </row>
    <row r="42" spans="1:7" s="6" customFormat="1" x14ac:dyDescent="0.25">
      <c r="A42" s="13"/>
      <c r="B42" s="5">
        <v>424000</v>
      </c>
      <c r="C42" s="5" t="s">
        <v>32</v>
      </c>
      <c r="D42" s="27">
        <f>SUM(D43:D45)</f>
        <v>0</v>
      </c>
      <c r="E42" s="27">
        <f t="shared" ref="E42" si="9">SUM(E43:E45)</f>
        <v>45000</v>
      </c>
      <c r="F42" s="27">
        <f t="shared" ref="F42:G42" si="10">SUM(F43:F45)</f>
        <v>0</v>
      </c>
      <c r="G42" s="16">
        <f t="shared" si="10"/>
        <v>45000</v>
      </c>
    </row>
    <row r="43" spans="1:7" x14ac:dyDescent="0.25">
      <c r="A43" s="11"/>
      <c r="B43" s="1">
        <v>424200</v>
      </c>
      <c r="C43" s="1" t="s">
        <v>33</v>
      </c>
      <c r="D43" s="25">
        <v>0</v>
      </c>
      <c r="E43" s="26">
        <v>20000</v>
      </c>
      <c r="F43" s="26">
        <v>0</v>
      </c>
      <c r="G43" s="15">
        <f t="shared" ref="G43:G45" si="11">D43+E43+F43</f>
        <v>20000</v>
      </c>
    </row>
    <row r="44" spans="1:7" x14ac:dyDescent="0.25">
      <c r="A44" s="11"/>
      <c r="B44" s="1">
        <v>424600</v>
      </c>
      <c r="C44" s="1" t="s">
        <v>34</v>
      </c>
      <c r="D44" s="25">
        <v>0</v>
      </c>
      <c r="E44" s="26">
        <v>10000</v>
      </c>
      <c r="F44" s="26">
        <v>0</v>
      </c>
      <c r="G44" s="15">
        <f t="shared" si="11"/>
        <v>10000</v>
      </c>
    </row>
    <row r="45" spans="1:7" x14ac:dyDescent="0.25">
      <c r="A45" s="11"/>
      <c r="B45" s="1">
        <v>424900</v>
      </c>
      <c r="C45" s="1" t="s">
        <v>35</v>
      </c>
      <c r="D45" s="25">
        <v>0</v>
      </c>
      <c r="E45" s="26">
        <v>15000</v>
      </c>
      <c r="F45" s="26">
        <v>0</v>
      </c>
      <c r="G45" s="15">
        <f t="shared" si="11"/>
        <v>15000</v>
      </c>
    </row>
    <row r="46" spans="1:7" s="6" customFormat="1" x14ac:dyDescent="0.25">
      <c r="A46" s="13"/>
      <c r="B46" s="5">
        <v>425000</v>
      </c>
      <c r="C46" s="5" t="s">
        <v>36</v>
      </c>
      <c r="D46" s="24">
        <f t="shared" ref="D46" si="12">SUM(D47:D48)</f>
        <v>0</v>
      </c>
      <c r="E46" s="24">
        <f>SUM(E47:E48)</f>
        <v>150000</v>
      </c>
      <c r="F46" s="24">
        <f>SUM(F47:F48)</f>
        <v>0</v>
      </c>
      <c r="G46" s="14">
        <f>SUM(G47:G48)</f>
        <v>150000</v>
      </c>
    </row>
    <row r="47" spans="1:7" x14ac:dyDescent="0.25">
      <c r="A47" s="11"/>
      <c r="B47" s="1">
        <v>425100</v>
      </c>
      <c r="C47" s="1" t="s">
        <v>37</v>
      </c>
      <c r="D47" s="25">
        <v>0</v>
      </c>
      <c r="E47" s="26">
        <v>100000</v>
      </c>
      <c r="F47" s="26">
        <v>0</v>
      </c>
      <c r="G47" s="15">
        <f t="shared" ref="G47:G48" si="13">D47+E47+F47</f>
        <v>100000</v>
      </c>
    </row>
    <row r="48" spans="1:7" x14ac:dyDescent="0.25">
      <c r="A48" s="11"/>
      <c r="B48" s="1">
        <v>425200</v>
      </c>
      <c r="C48" s="1" t="s">
        <v>38</v>
      </c>
      <c r="D48" s="25">
        <v>0</v>
      </c>
      <c r="E48" s="26">
        <v>50000</v>
      </c>
      <c r="F48" s="26">
        <v>0</v>
      </c>
      <c r="G48" s="15">
        <f t="shared" si="13"/>
        <v>50000</v>
      </c>
    </row>
    <row r="49" spans="1:7" s="6" customFormat="1" x14ac:dyDescent="0.25">
      <c r="A49" s="13"/>
      <c r="B49" s="5">
        <v>426000</v>
      </c>
      <c r="C49" s="5" t="s">
        <v>39</v>
      </c>
      <c r="D49" s="24">
        <f t="shared" ref="D49:F49" si="14">SUM(D50:D54)</f>
        <v>0</v>
      </c>
      <c r="E49" s="24">
        <f t="shared" ref="E49" si="15">SUM(E50:E54)</f>
        <v>360000</v>
      </c>
      <c r="F49" s="24">
        <f t="shared" si="14"/>
        <v>0</v>
      </c>
      <c r="G49" s="14">
        <f>SUM(G50:G54)</f>
        <v>360000</v>
      </c>
    </row>
    <row r="50" spans="1:7" x14ac:dyDescent="0.25">
      <c r="A50" s="11"/>
      <c r="B50" s="1">
        <v>426100</v>
      </c>
      <c r="C50" s="1" t="s">
        <v>40</v>
      </c>
      <c r="D50" s="25">
        <v>0</v>
      </c>
      <c r="E50" s="26">
        <v>80000</v>
      </c>
      <c r="F50" s="26">
        <v>0</v>
      </c>
      <c r="G50" s="15">
        <f t="shared" ref="G50:G54" si="16">D50+E50+F50</f>
        <v>80000</v>
      </c>
    </row>
    <row r="51" spans="1:7" x14ac:dyDescent="0.25">
      <c r="A51" s="11"/>
      <c r="B51" s="1">
        <v>426300</v>
      </c>
      <c r="C51" s="1" t="s">
        <v>41</v>
      </c>
      <c r="D51" s="25">
        <v>0</v>
      </c>
      <c r="E51" s="26">
        <v>120000</v>
      </c>
      <c r="F51" s="26">
        <v>0</v>
      </c>
      <c r="G51" s="15">
        <f t="shared" si="16"/>
        <v>120000</v>
      </c>
    </row>
    <row r="52" spans="1:7" x14ac:dyDescent="0.25">
      <c r="A52" s="11"/>
      <c r="B52" s="1">
        <v>426600</v>
      </c>
      <c r="C52" s="1" t="s">
        <v>42</v>
      </c>
      <c r="D52" s="25">
        <v>0</v>
      </c>
      <c r="E52" s="26">
        <v>40000</v>
      </c>
      <c r="F52" s="26">
        <v>0</v>
      </c>
      <c r="G52" s="15">
        <f t="shared" si="16"/>
        <v>40000</v>
      </c>
    </row>
    <row r="53" spans="1:7" x14ac:dyDescent="0.25">
      <c r="A53" s="11"/>
      <c r="B53" s="1">
        <v>426800</v>
      </c>
      <c r="C53" s="1" t="s">
        <v>43</v>
      </c>
      <c r="D53" s="25">
        <v>0</v>
      </c>
      <c r="E53" s="26">
        <v>70000</v>
      </c>
      <c r="F53" s="26">
        <v>0</v>
      </c>
      <c r="G53" s="15">
        <f t="shared" si="16"/>
        <v>70000</v>
      </c>
    </row>
    <row r="54" spans="1:7" x14ac:dyDescent="0.25">
      <c r="A54" s="11"/>
      <c r="B54" s="1">
        <v>426900</v>
      </c>
      <c r="C54" s="1" t="s">
        <v>44</v>
      </c>
      <c r="D54" s="25">
        <v>0</v>
      </c>
      <c r="E54" s="26">
        <v>50000</v>
      </c>
      <c r="F54" s="26">
        <v>0</v>
      </c>
      <c r="G54" s="15">
        <f t="shared" si="16"/>
        <v>50000</v>
      </c>
    </row>
    <row r="55" spans="1:7" s="6" customFormat="1" x14ac:dyDescent="0.25">
      <c r="A55" s="13"/>
      <c r="B55" s="5">
        <v>465000</v>
      </c>
      <c r="C55" s="5" t="s">
        <v>45</v>
      </c>
      <c r="D55" s="24">
        <f>D56</f>
        <v>0</v>
      </c>
      <c r="E55" s="24">
        <f t="shared" ref="E55:G55" si="17">E56</f>
        <v>0</v>
      </c>
      <c r="F55" s="24">
        <f t="shared" si="17"/>
        <v>0</v>
      </c>
      <c r="G55" s="14">
        <f t="shared" si="17"/>
        <v>0</v>
      </c>
    </row>
    <row r="56" spans="1:7" x14ac:dyDescent="0.25">
      <c r="A56" s="11"/>
      <c r="B56" s="1">
        <v>465100</v>
      </c>
      <c r="C56" s="1" t="s">
        <v>46</v>
      </c>
      <c r="D56" s="25">
        <v>0</v>
      </c>
      <c r="E56" s="26">
        <v>0</v>
      </c>
      <c r="F56" s="26">
        <v>0</v>
      </c>
      <c r="G56" s="15">
        <f>D56+E56+F56</f>
        <v>0</v>
      </c>
    </row>
    <row r="57" spans="1:7" s="6" customFormat="1" x14ac:dyDescent="0.25">
      <c r="A57" s="13"/>
      <c r="B57" s="5">
        <v>482000</v>
      </c>
      <c r="C57" s="5" t="s">
        <v>47</v>
      </c>
      <c r="D57" s="24">
        <f t="shared" ref="D57:F57" si="18">D58+D59</f>
        <v>0</v>
      </c>
      <c r="E57" s="24">
        <f t="shared" ref="E57" si="19">E58+E59</f>
        <v>20000</v>
      </c>
      <c r="F57" s="24">
        <f t="shared" si="18"/>
        <v>0</v>
      </c>
      <c r="G57" s="14">
        <f>G58+G59</f>
        <v>20000</v>
      </c>
    </row>
    <row r="58" spans="1:7" x14ac:dyDescent="0.25">
      <c r="A58" s="11"/>
      <c r="B58" s="1">
        <v>482100</v>
      </c>
      <c r="C58" s="1" t="s">
        <v>48</v>
      </c>
      <c r="D58" s="25">
        <v>0</v>
      </c>
      <c r="E58" s="26">
        <v>0</v>
      </c>
      <c r="F58" s="26">
        <v>0</v>
      </c>
      <c r="G58" s="15">
        <f t="shared" ref="G58:G59" si="20">D58+E58+F58</f>
        <v>0</v>
      </c>
    </row>
    <row r="59" spans="1:7" x14ac:dyDescent="0.25">
      <c r="A59" s="11"/>
      <c r="B59" s="1">
        <v>482200</v>
      </c>
      <c r="C59" s="1" t="s">
        <v>49</v>
      </c>
      <c r="D59" s="25">
        <v>0</v>
      </c>
      <c r="E59" s="26">
        <v>20000</v>
      </c>
      <c r="F59" s="26">
        <v>0</v>
      </c>
      <c r="G59" s="15">
        <f t="shared" si="20"/>
        <v>20000</v>
      </c>
    </row>
    <row r="60" spans="1:7" s="6" customFormat="1" x14ac:dyDescent="0.25">
      <c r="A60" s="13"/>
      <c r="B60" s="5">
        <v>483000</v>
      </c>
      <c r="C60" s="5" t="s">
        <v>50</v>
      </c>
      <c r="D60" s="24">
        <f t="shared" ref="D60" si="21">D61</f>
        <v>0</v>
      </c>
      <c r="E60" s="24">
        <f>E61</f>
        <v>300000</v>
      </c>
      <c r="F60" s="24">
        <f>F61</f>
        <v>0</v>
      </c>
      <c r="G60" s="14">
        <f>G61</f>
        <v>300000</v>
      </c>
    </row>
    <row r="61" spans="1:7" x14ac:dyDescent="0.25">
      <c r="A61" s="11"/>
      <c r="B61" s="1">
        <v>483100</v>
      </c>
      <c r="C61" s="1" t="s">
        <v>50</v>
      </c>
      <c r="D61" s="25">
        <v>0</v>
      </c>
      <c r="E61" s="26">
        <v>300000</v>
      </c>
      <c r="F61" s="26">
        <v>0</v>
      </c>
      <c r="G61" s="15">
        <f>D61+E61+F61</f>
        <v>300000</v>
      </c>
    </row>
    <row r="62" spans="1:7" x14ac:dyDescent="0.25">
      <c r="A62" s="11"/>
      <c r="B62" s="5">
        <v>511000</v>
      </c>
      <c r="C62" s="5" t="s">
        <v>93</v>
      </c>
      <c r="D62" s="27">
        <f>D63</f>
        <v>100000</v>
      </c>
      <c r="E62" s="27">
        <f t="shared" ref="E62:G64" si="22">E63</f>
        <v>10000</v>
      </c>
      <c r="F62" s="27">
        <f t="shared" si="22"/>
        <v>0</v>
      </c>
      <c r="G62" s="16">
        <f t="shared" si="22"/>
        <v>110000</v>
      </c>
    </row>
    <row r="63" spans="1:7" x14ac:dyDescent="0.25">
      <c r="A63" s="11"/>
      <c r="B63" s="1">
        <v>511300</v>
      </c>
      <c r="C63" s="1" t="s">
        <v>92</v>
      </c>
      <c r="D63" s="25">
        <v>100000</v>
      </c>
      <c r="E63" s="26">
        <v>10000</v>
      </c>
      <c r="F63" s="26">
        <v>0</v>
      </c>
      <c r="G63" s="15">
        <f>D63+E63+F63</f>
        <v>110000</v>
      </c>
    </row>
    <row r="64" spans="1:7" s="6" customFormat="1" x14ac:dyDescent="0.25">
      <c r="A64" s="13"/>
      <c r="B64" s="5">
        <v>515000</v>
      </c>
      <c r="C64" s="5" t="s">
        <v>90</v>
      </c>
      <c r="D64" s="27">
        <f>D65</f>
        <v>0</v>
      </c>
      <c r="E64" s="27">
        <f t="shared" si="22"/>
        <v>290000</v>
      </c>
      <c r="F64" s="27">
        <f t="shared" si="22"/>
        <v>0</v>
      </c>
      <c r="G64" s="16">
        <f t="shared" si="22"/>
        <v>290000</v>
      </c>
    </row>
    <row r="65" spans="1:7" x14ac:dyDescent="0.25">
      <c r="A65" s="11"/>
      <c r="B65" s="1">
        <v>515100</v>
      </c>
      <c r="C65" s="1" t="s">
        <v>91</v>
      </c>
      <c r="D65" s="25">
        <v>0</v>
      </c>
      <c r="E65" s="26">
        <v>290000</v>
      </c>
      <c r="F65" s="26">
        <v>0</v>
      </c>
      <c r="G65" s="15">
        <f>D65+E65+F65</f>
        <v>290000</v>
      </c>
    </row>
    <row r="66" spans="1:7" s="6" customFormat="1" x14ac:dyDescent="0.25">
      <c r="A66" s="13"/>
      <c r="B66" s="5">
        <v>512000</v>
      </c>
      <c r="C66" s="5" t="s">
        <v>51</v>
      </c>
      <c r="D66" s="24">
        <f>D67</f>
        <v>0</v>
      </c>
      <c r="E66" s="24">
        <f>E67</f>
        <v>200000</v>
      </c>
      <c r="F66" s="24">
        <f>F67</f>
        <v>0</v>
      </c>
      <c r="G66" s="14">
        <f>G67</f>
        <v>200000</v>
      </c>
    </row>
    <row r="67" spans="1:7" x14ac:dyDescent="0.25">
      <c r="A67" s="11"/>
      <c r="B67" s="1">
        <v>512200</v>
      </c>
      <c r="C67" s="1" t="s">
        <v>52</v>
      </c>
      <c r="D67" s="25">
        <v>0</v>
      </c>
      <c r="E67" s="26">
        <v>200000</v>
      </c>
      <c r="F67" s="26">
        <v>0</v>
      </c>
      <c r="G67" s="15">
        <f>D67+E67+F67</f>
        <v>200000</v>
      </c>
    </row>
    <row r="68" spans="1:7" ht="27" customHeight="1" x14ac:dyDescent="0.25">
      <c r="A68" s="11"/>
      <c r="B68" s="1"/>
      <c r="C68" s="8" t="s">
        <v>66</v>
      </c>
      <c r="D68" s="28">
        <f>D28+D33+D42+D46+D49+D55+D57+D60+D62+D64+D66</f>
        <v>1040000</v>
      </c>
      <c r="E68" s="28">
        <f>E28+E33+E42+E46+E49+E55+E57+E60+E62+E64+E66</f>
        <v>1765000</v>
      </c>
      <c r="F68" s="28">
        <f t="shared" ref="F68" si="23">F6+F8+F15+F19+F33+F42+F46+F49+F55+F57+F60+F64+F66</f>
        <v>1500000</v>
      </c>
      <c r="G68" s="28">
        <f>G28+G33+G42+G46+G49+G55+G57+G60+G62+G64+G66</f>
        <v>4305000</v>
      </c>
    </row>
    <row r="69" spans="1:7" ht="27" customHeight="1" thickBot="1" x14ac:dyDescent="0.3">
      <c r="A69" s="17"/>
      <c r="B69" s="18"/>
      <c r="C69" s="19" t="s">
        <v>63</v>
      </c>
      <c r="D69" s="29">
        <f>D26+D68</f>
        <v>7585250</v>
      </c>
      <c r="E69" s="29">
        <f>E26+E68</f>
        <v>2435000</v>
      </c>
      <c r="F69" s="29">
        <f>F26+F68</f>
        <v>1500000</v>
      </c>
      <c r="G69" s="29">
        <f>G26+G68</f>
        <v>11520250</v>
      </c>
    </row>
    <row r="70" spans="1:7" x14ac:dyDescent="0.25">
      <c r="A70" t="s">
        <v>99</v>
      </c>
    </row>
    <row r="71" spans="1:7" x14ac:dyDescent="0.25">
      <c r="A71" s="52" t="s">
        <v>97</v>
      </c>
      <c r="B71" s="52"/>
      <c r="F71" s="52" t="s">
        <v>89</v>
      </c>
      <c r="G71" s="52"/>
    </row>
    <row r="72" spans="1:7" x14ac:dyDescent="0.25">
      <c r="A72" s="58" t="s">
        <v>64</v>
      </c>
      <c r="B72" s="58"/>
      <c r="F72" s="52" t="s">
        <v>64</v>
      </c>
      <c r="G72" s="52"/>
    </row>
    <row r="73" spans="1:7" x14ac:dyDescent="0.25">
      <c r="A73" s="52" t="s">
        <v>98</v>
      </c>
      <c r="B73" s="52"/>
      <c r="F73" s="52" t="s">
        <v>96</v>
      </c>
      <c r="G73" s="52"/>
    </row>
  </sheetData>
  <mergeCells count="8">
    <mergeCell ref="F72:G72"/>
    <mergeCell ref="F73:G73"/>
    <mergeCell ref="A1:G1"/>
    <mergeCell ref="F71:G71"/>
    <mergeCell ref="B27:G27"/>
    <mergeCell ref="A2:G2"/>
    <mergeCell ref="A71:B71"/>
    <mergeCell ref="A73:B73"/>
  </mergeCells>
  <pageMargins left="0.51181102362204722" right="0.51181102362204722" top="0.98425196850393704" bottom="0.9842519685039370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22" sqref="D22"/>
    </sheetView>
  </sheetViews>
  <sheetFormatPr defaultRowHeight="15" x14ac:dyDescent="0.25"/>
  <cols>
    <col min="3" max="3" width="45.7109375" customWidth="1"/>
    <col min="4" max="4" width="20.7109375" customWidth="1"/>
  </cols>
  <sheetData>
    <row r="1" spans="1:4" x14ac:dyDescent="0.25">
      <c r="A1" s="31" t="s">
        <v>68</v>
      </c>
      <c r="B1" s="32"/>
      <c r="C1" s="32"/>
      <c r="D1" s="32"/>
    </row>
    <row r="2" spans="1:4" x14ac:dyDescent="0.25">
      <c r="A2" s="31" t="s">
        <v>69</v>
      </c>
      <c r="B2" s="31"/>
      <c r="C2" s="31"/>
      <c r="D2" s="32"/>
    </row>
    <row r="3" spans="1:4" x14ac:dyDescent="0.25">
      <c r="A3" s="31" t="s">
        <v>86</v>
      </c>
      <c r="B3" s="32"/>
      <c r="C3" s="31"/>
      <c r="D3" s="32"/>
    </row>
    <row r="4" spans="1:4" x14ac:dyDescent="0.25">
      <c r="A4" s="33"/>
      <c r="B4" s="33" t="s">
        <v>70</v>
      </c>
      <c r="C4" s="33" t="s">
        <v>71</v>
      </c>
      <c r="D4" s="33" t="s">
        <v>87</v>
      </c>
    </row>
    <row r="5" spans="1:4" x14ac:dyDescent="0.25">
      <c r="A5" s="34">
        <v>1</v>
      </c>
      <c r="B5" s="34">
        <v>2</v>
      </c>
      <c r="C5" s="34">
        <v>3</v>
      </c>
      <c r="D5" s="34">
        <v>4</v>
      </c>
    </row>
    <row r="6" spans="1:4" x14ac:dyDescent="0.25">
      <c r="A6" s="35"/>
      <c r="B6" s="35"/>
      <c r="C6" s="36" t="s">
        <v>72</v>
      </c>
      <c r="D6" s="37"/>
    </row>
    <row r="7" spans="1:4" x14ac:dyDescent="0.25">
      <c r="A7" s="38" t="s">
        <v>73</v>
      </c>
      <c r="B7" s="39">
        <v>791000</v>
      </c>
      <c r="C7" s="39" t="s">
        <v>74</v>
      </c>
      <c r="D7" s="45">
        <f>SUM(D8)</f>
        <v>7585250</v>
      </c>
    </row>
    <row r="8" spans="1:4" x14ac:dyDescent="0.25">
      <c r="A8" s="39"/>
      <c r="B8" s="40">
        <v>791111</v>
      </c>
      <c r="C8" s="40" t="s">
        <v>75</v>
      </c>
      <c r="D8" s="46">
        <v>7585250</v>
      </c>
    </row>
    <row r="9" spans="1:4" x14ac:dyDescent="0.25">
      <c r="A9" s="33" t="s">
        <v>76</v>
      </c>
      <c r="B9" s="33">
        <v>742100</v>
      </c>
      <c r="C9" s="39" t="s">
        <v>77</v>
      </c>
      <c r="D9" s="45">
        <f>SUM(D10:D10:D13)</f>
        <v>2435000</v>
      </c>
    </row>
    <row r="10" spans="1:4" x14ac:dyDescent="0.25">
      <c r="A10" s="37"/>
      <c r="B10" s="33"/>
      <c r="C10" s="37" t="s">
        <v>78</v>
      </c>
      <c r="D10" s="46">
        <v>2335000</v>
      </c>
    </row>
    <row r="11" spans="1:4" ht="15" customHeight="1" x14ac:dyDescent="0.25">
      <c r="A11" s="37"/>
      <c r="B11" s="33"/>
      <c r="C11" s="41" t="s">
        <v>79</v>
      </c>
      <c r="D11" s="46">
        <v>80000</v>
      </c>
    </row>
    <row r="12" spans="1:4" ht="15" customHeight="1" x14ac:dyDescent="0.25">
      <c r="A12" s="37"/>
      <c r="B12" s="33"/>
      <c r="C12" s="41" t="s">
        <v>83</v>
      </c>
      <c r="D12" s="46">
        <v>10000</v>
      </c>
    </row>
    <row r="13" spans="1:4" ht="15" customHeight="1" x14ac:dyDescent="0.25">
      <c r="A13" s="37"/>
      <c r="B13" s="33"/>
      <c r="C13" s="41" t="s">
        <v>80</v>
      </c>
      <c r="D13" s="46">
        <v>10000</v>
      </c>
    </row>
    <row r="14" spans="1:4" ht="15" customHeight="1" x14ac:dyDescent="0.25">
      <c r="A14" s="43" t="s">
        <v>81</v>
      </c>
      <c r="B14" s="43">
        <v>733100</v>
      </c>
      <c r="C14" s="44" t="s">
        <v>95</v>
      </c>
      <c r="D14" s="47">
        <v>1500000</v>
      </c>
    </row>
    <row r="15" spans="1:4" ht="15" customHeight="1" x14ac:dyDescent="0.25">
      <c r="A15" s="37"/>
      <c r="B15" s="34"/>
      <c r="C15" s="42" t="s">
        <v>82</v>
      </c>
      <c r="D15" s="45">
        <f>D7+D9+D14</f>
        <v>11520250</v>
      </c>
    </row>
    <row r="19" spans="2:5" x14ac:dyDescent="0.25">
      <c r="B19" t="s">
        <v>88</v>
      </c>
      <c r="D19" s="52" t="s">
        <v>89</v>
      </c>
      <c r="E19" s="52"/>
    </row>
    <row r="20" spans="2:5" x14ac:dyDescent="0.25">
      <c r="D20" s="52" t="s">
        <v>64</v>
      </c>
      <c r="E20" s="52"/>
    </row>
    <row r="21" spans="2:5" x14ac:dyDescent="0.25">
      <c r="D21" s="52" t="s">
        <v>96</v>
      </c>
      <c r="E21" s="52"/>
    </row>
  </sheetData>
  <mergeCells count="3">
    <mergeCell ref="D19:E19"/>
    <mergeCell ref="D20:E20"/>
    <mergeCell ref="D21:E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2021 Ukupno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</dc:creator>
  <cp:lastModifiedBy>Bilja</cp:lastModifiedBy>
  <cp:lastPrinted>2021-07-05T05:36:29Z</cp:lastPrinted>
  <dcterms:created xsi:type="dcterms:W3CDTF">2020-09-04T08:50:32Z</dcterms:created>
  <dcterms:modified xsi:type="dcterms:W3CDTF">2022-11-03T08:01:12Z</dcterms:modified>
</cp:coreProperties>
</file>